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ALER DEVELOPMENT\Dealer Communications\DealerPortal\Online Calculator\"/>
    </mc:Choice>
  </mc:AlternateContent>
  <bookViews>
    <workbookView xWindow="0" yWindow="0" windowWidth="28800" windowHeight="12430"/>
  </bookViews>
  <sheets>
    <sheet name="Efficiency" sheetId="1" r:id="rId1"/>
  </sheets>
  <externalReferences>
    <externalReference r:id="rId2"/>
  </externalReferences>
  <definedNames>
    <definedName name="Name">'[1]Basic Variables'!#REF!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E23" i="1"/>
  <c r="D21" i="1"/>
  <c r="E20" i="1"/>
  <c r="E24" i="1" s="1"/>
  <c r="E25" i="1" s="1"/>
  <c r="E27" i="1" s="1"/>
  <c r="C20" i="1"/>
  <c r="E19" i="1"/>
  <c r="E22" i="1" s="1"/>
  <c r="D19" i="1"/>
  <c r="D22" i="1" s="1"/>
  <c r="C19" i="1"/>
  <c r="F17" i="1"/>
  <c r="F15" i="1"/>
  <c r="F13" i="1"/>
  <c r="F12" i="1"/>
  <c r="F11" i="1"/>
  <c r="D11" i="1"/>
  <c r="D23" i="1" s="1"/>
  <c r="F10" i="1"/>
  <c r="D20" i="1" l="1"/>
  <c r="D24" i="1" s="1"/>
  <c r="D25" i="1" s="1"/>
  <c r="D27" i="1" s="1"/>
</calcChain>
</file>

<file path=xl/sharedStrings.xml><?xml version="1.0" encoding="utf-8"?>
<sst xmlns="http://schemas.openxmlformats.org/spreadsheetml/2006/main" count="26" uniqueCount="24">
  <si>
    <t>US</t>
  </si>
  <si>
    <t>Metric</t>
  </si>
  <si>
    <t>Competitior</t>
  </si>
  <si>
    <t>AXIS 50.2</t>
  </si>
  <si>
    <t>Working Width</t>
  </si>
  <si>
    <t>Hopper Capacity</t>
  </si>
  <si>
    <t>Average Application Rate</t>
  </si>
  <si>
    <t>Field Speed</t>
  </si>
  <si>
    <t>Field Efficiency</t>
  </si>
  <si>
    <t>% time working</t>
  </si>
  <si>
    <t>Tender Reload Rate</t>
  </si>
  <si>
    <t>Reload Positioning Time</t>
  </si>
  <si>
    <t>Min</t>
  </si>
  <si>
    <t>Field size</t>
  </si>
  <si>
    <t>Total Product</t>
  </si>
  <si>
    <t>Minutes Working</t>
  </si>
  <si>
    <t>Minutes per Reload</t>
  </si>
  <si>
    <t>Reloads per field</t>
  </si>
  <si>
    <t>Capacity</t>
  </si>
  <si>
    <t>Minutes Reloading</t>
  </si>
  <si>
    <t>AXIS 40.2</t>
  </si>
  <si>
    <t>Total Time</t>
  </si>
  <si>
    <t>AXENT 100.1</t>
  </si>
  <si>
    <t>KUHN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</si>
</sst>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0"/>
      <name val="Arial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5">
    <xf numFmtId="0" fontId="0" fillId="0" borderId="0" xfId="0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1" fillId="2" borderId="1" xfId="2" applyBorder="1" applyAlignment="1">
      <alignment horizontal="center" vertical="center"/>
    </xf>
    <xf numFmtId="0" fontId="4" fillId="4" borderId="0" xfId="0" applyFont="1" applyFill="1" applyBorder="1"/>
    <xf numFmtId="164" fontId="2" fillId="3" borderId="1" xfId="3" applyNumberFormat="1" applyBorder="1" applyAlignment="1">
      <alignment horizontal="center" vertical="center"/>
    </xf>
    <xf numFmtId="164" fontId="1" fillId="2" borderId="1" xfId="2" applyNumberFormat="1" applyBorder="1" applyAlignment="1">
      <alignment horizontal="center" vertical="center"/>
    </xf>
    <xf numFmtId="165" fontId="2" fillId="3" borderId="1" xfId="3" applyNumberForma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37" fontId="2" fillId="3" borderId="7" xfId="1" applyNumberFormat="1" applyFont="1" applyFill="1" applyBorder="1" applyAlignment="1">
      <alignment horizontal="center" vertical="center"/>
    </xf>
    <xf numFmtId="37" fontId="2" fillId="3" borderId="8" xfId="1" applyNumberFormat="1" applyFont="1" applyFill="1" applyBorder="1" applyAlignment="1">
      <alignment horizontal="center" vertical="center"/>
    </xf>
    <xf numFmtId="0" fontId="1" fillId="2" borderId="7" xfId="2" applyBorder="1" applyAlignment="1">
      <alignment horizontal="center" vertical="center"/>
    </xf>
    <xf numFmtId="0" fontId="1" fillId="2" borderId="8" xfId="2" applyBorder="1" applyAlignment="1">
      <alignment horizontal="center" vertical="center"/>
    </xf>
    <xf numFmtId="9" fontId="1" fillId="2" borderId="1" xfId="2" applyNumberFormat="1" applyBorder="1" applyAlignment="1">
      <alignment horizontal="center" vertical="center"/>
    </xf>
    <xf numFmtId="0" fontId="1" fillId="2" borderId="1" xfId="2" applyBorder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165" fontId="0" fillId="4" borderId="0" xfId="0" applyNumberFormat="1" applyFill="1"/>
  </cellXfs>
  <cellStyles count="4">
    <cellStyle name="Calculation" xfId="3" builtinId="22"/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85725</xdr:rowOff>
    </xdr:from>
    <xdr:to>
      <xdr:col>5</xdr:col>
      <xdr:colOff>964945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1114425" y="260985"/>
          <a:ext cx="4018660" cy="66103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Fertilizer Spreading Efficiency Calculator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Estimated Reload and Spread Efficiency</a:t>
          </a:r>
        </a:p>
      </xdr:txBody>
    </xdr:sp>
    <xdr:clientData/>
  </xdr:twoCellAnchor>
  <xdr:twoCellAnchor editAs="oneCell">
    <xdr:from>
      <xdr:col>1</xdr:col>
      <xdr:colOff>66675</xdr:colOff>
      <xdr:row>2</xdr:row>
      <xdr:rowOff>38100</xdr:rowOff>
    </xdr:from>
    <xdr:to>
      <xdr:col>2</xdr:col>
      <xdr:colOff>685800</xdr:colOff>
      <xdr:row>5</xdr:row>
      <xdr:rowOff>131630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381000"/>
          <a:ext cx="1114425" cy="596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DUCT%20MANAGEMENT\Ben\ROI%20Calcs\Fert.%20Spreader%20ROI%20Calculator%20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iciency"/>
      <sheetName val="Multi Product"/>
      <sheetName val="Fertilizer Pricing"/>
      <sheetName val="Basic Variables"/>
      <sheetName val="Cost Comparison"/>
      <sheetName val="Estimated Complete ROI"/>
      <sheetName val="Trade - Depreciat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H235"/>
  <sheetViews>
    <sheetView tabSelected="1" workbookViewId="0">
      <selection activeCell="D25" sqref="D25"/>
    </sheetView>
  </sheetViews>
  <sheetFormatPr defaultRowHeight="12.5" x14ac:dyDescent="0.25"/>
  <cols>
    <col min="1" max="1" width="8.7265625" style="22"/>
    <col min="2" max="2" width="7.1796875" customWidth="1"/>
    <col min="3" max="3" width="22.1796875" customWidth="1"/>
    <col min="4" max="5" width="11.1796875" customWidth="1"/>
    <col min="6" max="6" width="15" bestFit="1" customWidth="1"/>
    <col min="7" max="8" width="8.7265625" style="22"/>
    <col min="9" max="9" width="12" style="22" bestFit="1" customWidth="1"/>
    <col min="10" max="60" width="8.7265625" style="22"/>
  </cols>
  <sheetData>
    <row r="1" spans="2:8" s="22" customFormat="1" ht="13" thickBot="1" x14ac:dyDescent="0.3"/>
    <row r="2" spans="2:8" x14ac:dyDescent="0.25">
      <c r="B2" s="1"/>
      <c r="C2" s="2"/>
      <c r="D2" s="2"/>
      <c r="E2" s="2"/>
      <c r="F2" s="3"/>
    </row>
    <row r="3" spans="2:8" x14ac:dyDescent="0.25">
      <c r="B3" s="4"/>
      <c r="C3" s="5"/>
      <c r="D3" s="5"/>
      <c r="E3" s="5"/>
      <c r="F3" s="6"/>
    </row>
    <row r="4" spans="2:8" x14ac:dyDescent="0.25">
      <c r="B4" s="4"/>
      <c r="C4" s="5"/>
      <c r="D4" s="5"/>
      <c r="E4" s="5"/>
      <c r="F4" s="6"/>
    </row>
    <row r="5" spans="2:8" x14ac:dyDescent="0.25">
      <c r="B5" s="4"/>
      <c r="C5" s="5"/>
      <c r="D5" s="5"/>
      <c r="E5" s="5"/>
      <c r="F5" s="6"/>
    </row>
    <row r="6" spans="2:8" x14ac:dyDescent="0.25">
      <c r="B6" s="4"/>
      <c r="C6" s="5"/>
      <c r="D6" s="5"/>
      <c r="E6" s="5"/>
      <c r="F6" s="6"/>
    </row>
    <row r="7" spans="2:8" x14ac:dyDescent="0.25">
      <c r="B7" s="4"/>
      <c r="C7" s="5"/>
      <c r="D7" s="5"/>
      <c r="E7" s="5"/>
      <c r="F7" s="6" t="s">
        <v>0</v>
      </c>
      <c r="H7" s="23" t="s">
        <v>1</v>
      </c>
    </row>
    <row r="8" spans="2:8" x14ac:dyDescent="0.25">
      <c r="B8" s="4"/>
      <c r="C8" s="5"/>
      <c r="D8" s="5" t="s">
        <v>23</v>
      </c>
      <c r="E8" s="5" t="s">
        <v>2</v>
      </c>
      <c r="F8" s="6"/>
      <c r="H8" s="23" t="s">
        <v>0</v>
      </c>
    </row>
    <row r="9" spans="2:8" ht="14.5" x14ac:dyDescent="0.25">
      <c r="B9" s="4"/>
      <c r="C9" s="5"/>
      <c r="D9" s="7" t="s">
        <v>20</v>
      </c>
      <c r="E9" s="7"/>
      <c r="F9" s="6"/>
    </row>
    <row r="10" spans="2:8" ht="14.5" x14ac:dyDescent="0.25">
      <c r="B10" s="4"/>
      <c r="C10" s="5" t="s">
        <v>4</v>
      </c>
      <c r="D10" s="7">
        <v>140</v>
      </c>
      <c r="E10" s="7">
        <v>120</v>
      </c>
      <c r="F10" s="6" t="str">
        <f>IF(F7="Metric","m","ft.")</f>
        <v>ft.</v>
      </c>
    </row>
    <row r="11" spans="2:8" ht="14.5" x14ac:dyDescent="0.25">
      <c r="B11" s="4"/>
      <c r="C11" s="8" t="s">
        <v>5</v>
      </c>
      <c r="D11" s="9">
        <f>VLOOKUP(D9,O25:P27,2,FALSE)</f>
        <v>7050</v>
      </c>
      <c r="E11" s="10">
        <v>19000</v>
      </c>
      <c r="F11" s="6" t="str">
        <f>IF(F7="Metric","kg","lbs.")</f>
        <v>lbs.</v>
      </c>
    </row>
    <row r="12" spans="2:8" ht="14.5" x14ac:dyDescent="0.25">
      <c r="B12" s="4"/>
      <c r="C12" s="8" t="s">
        <v>6</v>
      </c>
      <c r="D12" s="18">
        <v>200</v>
      </c>
      <c r="E12" s="19"/>
      <c r="F12" s="6" t="str">
        <f>IF(F7="Metric","kg./ac","lbs./ac")</f>
        <v>lbs./ac</v>
      </c>
    </row>
    <row r="13" spans="2:8" ht="14.5" x14ac:dyDescent="0.25">
      <c r="B13" s="4"/>
      <c r="C13" s="5" t="s">
        <v>7</v>
      </c>
      <c r="D13" s="7">
        <v>8</v>
      </c>
      <c r="E13" s="7">
        <v>8</v>
      </c>
      <c r="F13" s="6" t="str">
        <f>IF(F7="Metric","km/h","mph")</f>
        <v>mph</v>
      </c>
    </row>
    <row r="14" spans="2:8" ht="14.5" x14ac:dyDescent="0.25">
      <c r="B14" s="4"/>
      <c r="C14" s="5" t="s">
        <v>8</v>
      </c>
      <c r="D14" s="20">
        <v>0.85</v>
      </c>
      <c r="E14" s="21"/>
      <c r="F14" s="6" t="s">
        <v>9</v>
      </c>
    </row>
    <row r="15" spans="2:8" ht="14.5" x14ac:dyDescent="0.25">
      <c r="B15" s="4"/>
      <c r="C15" s="5" t="s">
        <v>10</v>
      </c>
      <c r="D15" s="18">
        <v>3000</v>
      </c>
      <c r="E15" s="19"/>
      <c r="F15" s="6" t="str">
        <f>IF(F7="Metric","kg./min","lbs./min")</f>
        <v>lbs./min</v>
      </c>
    </row>
    <row r="16" spans="2:8" ht="14.5" x14ac:dyDescent="0.25">
      <c r="B16" s="4"/>
      <c r="C16" s="5" t="s">
        <v>11</v>
      </c>
      <c r="D16" s="18">
        <v>2</v>
      </c>
      <c r="E16" s="19"/>
      <c r="F16" s="6" t="s">
        <v>12</v>
      </c>
    </row>
    <row r="17" spans="2:16" ht="14.5" x14ac:dyDescent="0.25">
      <c r="B17" s="4"/>
      <c r="C17" s="5" t="s">
        <v>13</v>
      </c>
      <c r="D17" s="18">
        <v>200</v>
      </c>
      <c r="E17" s="19"/>
      <c r="F17" s="6" t="str">
        <f>IF(F7="Metric","ha","ac")</f>
        <v>ac</v>
      </c>
    </row>
    <row r="18" spans="2:16" x14ac:dyDescent="0.25">
      <c r="B18" s="4"/>
      <c r="C18" s="5"/>
      <c r="D18" s="5"/>
      <c r="E18" s="5"/>
      <c r="F18" s="6"/>
    </row>
    <row r="19" spans="2:16" ht="14.5" x14ac:dyDescent="0.25">
      <c r="B19" s="4"/>
      <c r="C19" s="5" t="str">
        <f>IF(F7="Metric","Hectares per hour","Acres per Hour")</f>
        <v>Acres per Hour</v>
      </c>
      <c r="D19" s="11">
        <f>(D10*(D13*5280)/43560)*D14</f>
        <v>115.39393939393939</v>
      </c>
      <c r="E19" s="11">
        <f>(E10*(E13*5280)/43560)*D14</f>
        <v>98.909090909090907</v>
      </c>
      <c r="F19" s="6"/>
    </row>
    <row r="20" spans="2:16" ht="14.5" x14ac:dyDescent="0.25">
      <c r="B20" s="4"/>
      <c r="C20" s="5" t="str">
        <f>IF(F7="Metric","Hectares per Load","Acres per Load")</f>
        <v>Acres per Load</v>
      </c>
      <c r="D20" s="11">
        <f>D11/D12</f>
        <v>35.25</v>
      </c>
      <c r="E20" s="11">
        <f>E11/D12</f>
        <v>95</v>
      </c>
      <c r="F20" s="6"/>
    </row>
    <row r="21" spans="2:16" ht="14.5" x14ac:dyDescent="0.25">
      <c r="B21" s="4"/>
      <c r="C21" s="5" t="s">
        <v>14</v>
      </c>
      <c r="D21" s="16">
        <f>D12*D17</f>
        <v>40000</v>
      </c>
      <c r="E21" s="17"/>
      <c r="F21" s="6"/>
      <c r="N21" s="23"/>
      <c r="O21" s="23"/>
      <c r="P21" s="23"/>
    </row>
    <row r="22" spans="2:16" ht="14.5" x14ac:dyDescent="0.25">
      <c r="B22" s="4"/>
      <c r="C22" s="5" t="s">
        <v>15</v>
      </c>
      <c r="D22" s="11">
        <f>D17/D19 *60</f>
        <v>103.99159663865547</v>
      </c>
      <c r="E22" s="11">
        <f>D17/E19*60</f>
        <v>121.3235294117647</v>
      </c>
      <c r="F22" s="6"/>
      <c r="N22" s="23"/>
      <c r="O22" s="23"/>
      <c r="P22" s="23"/>
    </row>
    <row r="23" spans="2:16" ht="14.5" x14ac:dyDescent="0.25">
      <c r="B23" s="4"/>
      <c r="C23" s="5" t="s">
        <v>16</v>
      </c>
      <c r="D23" s="11">
        <f>(D11/D15)</f>
        <v>2.35</v>
      </c>
      <c r="E23" s="11">
        <f>(E11/D15)</f>
        <v>6.333333333333333</v>
      </c>
      <c r="F23" s="6"/>
      <c r="N23" s="23"/>
      <c r="O23" s="23"/>
      <c r="P23" s="23"/>
    </row>
    <row r="24" spans="2:16" ht="14.5" x14ac:dyDescent="0.25">
      <c r="B24" s="4"/>
      <c r="C24" s="5" t="s">
        <v>17</v>
      </c>
      <c r="D24" s="11">
        <f>IF((ROUNDUP((D17/D20),1)-1)&gt;0,ROUNDUP((D17/D20),1)-1,0)</f>
        <v>4.6999999999999993</v>
      </c>
      <c r="E24" s="11">
        <f>IF((ROUNDUP((D17/E20),1)-1)&gt;0,ROUNDUP((D17/E20),1)-1,0)</f>
        <v>1.2000000000000002</v>
      </c>
      <c r="F24" s="6"/>
      <c r="H24" s="24"/>
      <c r="N24" s="23"/>
      <c r="O24" s="23"/>
      <c r="P24" s="23" t="s">
        <v>18</v>
      </c>
    </row>
    <row r="25" spans="2:16" ht="14.5" x14ac:dyDescent="0.25">
      <c r="B25" s="4"/>
      <c r="C25" s="5" t="s">
        <v>19</v>
      </c>
      <c r="D25" s="11">
        <f>(D24*D23)+(ROUNDUP(D24,0)*D16)</f>
        <v>21.044999999999998</v>
      </c>
      <c r="E25" s="11">
        <f>(E24*E23)+(ROUNDUP(E24,0)*D16)</f>
        <v>11.600000000000001</v>
      </c>
      <c r="F25" s="6"/>
      <c r="N25" s="23"/>
      <c r="O25" s="23" t="s">
        <v>3</v>
      </c>
      <c r="P25" s="23">
        <f>9260</f>
        <v>9260</v>
      </c>
    </row>
    <row r="26" spans="2:16" x14ac:dyDescent="0.25">
      <c r="B26" s="4"/>
      <c r="C26" s="5"/>
      <c r="D26" s="12"/>
      <c r="E26" s="12"/>
      <c r="F26" s="6"/>
      <c r="N26" s="23"/>
      <c r="O26" s="23" t="s">
        <v>20</v>
      </c>
      <c r="P26" s="23">
        <v>7050</v>
      </c>
    </row>
    <row r="27" spans="2:16" ht="14.5" x14ac:dyDescent="0.25">
      <c r="B27" s="4"/>
      <c r="C27" s="5" t="s">
        <v>21</v>
      </c>
      <c r="D27" s="11">
        <f>D25+D22</f>
        <v>125.03659663865547</v>
      </c>
      <c r="E27" s="11">
        <f>E25+E22</f>
        <v>132.92352941176469</v>
      </c>
      <c r="F27" s="6"/>
      <c r="N27" s="23"/>
      <c r="O27" s="23" t="s">
        <v>22</v>
      </c>
      <c r="P27" s="23">
        <v>22000</v>
      </c>
    </row>
    <row r="28" spans="2:16" ht="13" thickBot="1" x14ac:dyDescent="0.3">
      <c r="B28" s="13"/>
      <c r="C28" s="14"/>
      <c r="D28" s="14"/>
      <c r="E28" s="14"/>
      <c r="F28" s="15"/>
      <c r="N28" s="23"/>
      <c r="O28" s="23"/>
      <c r="P28" s="23"/>
    </row>
    <row r="29" spans="2:16" s="22" customFormat="1" x14ac:dyDescent="0.25">
      <c r="N29" s="23"/>
      <c r="O29" s="23"/>
      <c r="P29" s="23"/>
    </row>
    <row r="30" spans="2:16" s="22" customFormat="1" x14ac:dyDescent="0.25"/>
    <row r="31" spans="2:16" s="22" customFormat="1" x14ac:dyDescent="0.25"/>
    <row r="32" spans="2:16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  <row r="78" s="22" customFormat="1" x14ac:dyDescent="0.25"/>
    <row r="79" s="22" customFormat="1" x14ac:dyDescent="0.25"/>
    <row r="80" s="22" customFormat="1" x14ac:dyDescent="0.25"/>
    <row r="81" s="22" customFormat="1" x14ac:dyDescent="0.25"/>
    <row r="82" s="22" customFormat="1" x14ac:dyDescent="0.25"/>
    <row r="83" s="22" customFormat="1" x14ac:dyDescent="0.25"/>
    <row r="84" s="22" customFormat="1" x14ac:dyDescent="0.25"/>
    <row r="85" s="22" customFormat="1" x14ac:dyDescent="0.25"/>
    <row r="86" s="22" customFormat="1" x14ac:dyDescent="0.25"/>
    <row r="87" s="22" customFormat="1" x14ac:dyDescent="0.25"/>
    <row r="88" s="22" customFormat="1" x14ac:dyDescent="0.25"/>
    <row r="89" s="22" customFormat="1" x14ac:dyDescent="0.25"/>
    <row r="90" s="22" customFormat="1" x14ac:dyDescent="0.25"/>
    <row r="91" s="22" customFormat="1" x14ac:dyDescent="0.25"/>
    <row r="92" s="22" customFormat="1" x14ac:dyDescent="0.25"/>
    <row r="93" s="22" customFormat="1" x14ac:dyDescent="0.25"/>
    <row r="94" s="22" customFormat="1" x14ac:dyDescent="0.25"/>
    <row r="95" s="22" customFormat="1" x14ac:dyDescent="0.25"/>
    <row r="96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  <row r="133" s="22" customFormat="1" x14ac:dyDescent="0.25"/>
    <row r="134" s="22" customFormat="1" x14ac:dyDescent="0.25"/>
    <row r="135" s="22" customFormat="1" x14ac:dyDescent="0.25"/>
    <row r="136" s="22" customFormat="1" x14ac:dyDescent="0.25"/>
    <row r="137" s="22" customFormat="1" x14ac:dyDescent="0.25"/>
    <row r="138" s="22" customFormat="1" x14ac:dyDescent="0.25"/>
    <row r="139" s="22" customFormat="1" x14ac:dyDescent="0.25"/>
    <row r="140" s="22" customFormat="1" x14ac:dyDescent="0.25"/>
    <row r="141" s="22" customFormat="1" x14ac:dyDescent="0.25"/>
    <row r="142" s="22" customFormat="1" x14ac:dyDescent="0.25"/>
    <row r="143" s="22" customFormat="1" x14ac:dyDescent="0.25"/>
    <row r="144" s="22" customFormat="1" x14ac:dyDescent="0.25"/>
    <row r="145" s="22" customFormat="1" x14ac:dyDescent="0.25"/>
    <row r="146" s="22" customFormat="1" x14ac:dyDescent="0.25"/>
    <row r="147" s="22" customFormat="1" x14ac:dyDescent="0.25"/>
    <row r="148" s="22" customFormat="1" x14ac:dyDescent="0.25"/>
    <row r="149" s="22" customFormat="1" x14ac:dyDescent="0.25"/>
    <row r="150" s="22" customFormat="1" x14ac:dyDescent="0.25"/>
    <row r="151" s="22" customFormat="1" x14ac:dyDescent="0.25"/>
    <row r="152" s="22" customFormat="1" x14ac:dyDescent="0.25"/>
    <row r="153" s="22" customFormat="1" x14ac:dyDescent="0.25"/>
    <row r="154" s="22" customFormat="1" x14ac:dyDescent="0.25"/>
    <row r="155" s="22" customFormat="1" x14ac:dyDescent="0.25"/>
    <row r="156" s="22" customFormat="1" x14ac:dyDescent="0.25"/>
    <row r="157" s="22" customFormat="1" x14ac:dyDescent="0.25"/>
    <row r="158" s="22" customFormat="1" x14ac:dyDescent="0.25"/>
    <row r="159" s="22" customFormat="1" x14ac:dyDescent="0.25"/>
    <row r="160" s="22" customFormat="1" x14ac:dyDescent="0.25"/>
    <row r="161" s="22" customFormat="1" x14ac:dyDescent="0.25"/>
    <row r="162" s="22" customFormat="1" x14ac:dyDescent="0.25"/>
    <row r="163" s="22" customFormat="1" x14ac:dyDescent="0.25"/>
    <row r="164" s="22" customFormat="1" x14ac:dyDescent="0.25"/>
    <row r="165" s="22" customFormat="1" x14ac:dyDescent="0.25"/>
    <row r="166" s="22" customFormat="1" x14ac:dyDescent="0.25"/>
    <row r="167" s="22" customFormat="1" x14ac:dyDescent="0.25"/>
    <row r="168" s="22" customFormat="1" x14ac:dyDescent="0.25"/>
    <row r="169" s="22" customFormat="1" x14ac:dyDescent="0.25"/>
    <row r="170" s="22" customFormat="1" x14ac:dyDescent="0.25"/>
    <row r="171" s="22" customFormat="1" x14ac:dyDescent="0.25"/>
    <row r="172" s="22" customFormat="1" x14ac:dyDescent="0.25"/>
    <row r="173" s="22" customFormat="1" x14ac:dyDescent="0.25"/>
    <row r="174" s="22" customFormat="1" x14ac:dyDescent="0.25"/>
    <row r="175" s="22" customFormat="1" x14ac:dyDescent="0.25"/>
    <row r="176" s="22" customFormat="1" x14ac:dyDescent="0.25"/>
    <row r="177" s="22" customFormat="1" x14ac:dyDescent="0.25"/>
    <row r="178" s="22" customFormat="1" x14ac:dyDescent="0.25"/>
    <row r="179" s="22" customFormat="1" x14ac:dyDescent="0.25"/>
    <row r="180" s="22" customFormat="1" x14ac:dyDescent="0.25"/>
    <row r="181" s="22" customFormat="1" x14ac:dyDescent="0.25"/>
    <row r="182" s="22" customFormat="1" x14ac:dyDescent="0.25"/>
    <row r="183" s="22" customFormat="1" x14ac:dyDescent="0.25"/>
    <row r="184" s="22" customFormat="1" x14ac:dyDescent="0.25"/>
    <row r="185" s="22" customFormat="1" x14ac:dyDescent="0.25"/>
    <row r="186" s="22" customFormat="1" x14ac:dyDescent="0.25"/>
    <row r="187" s="22" customFormat="1" x14ac:dyDescent="0.25"/>
    <row r="188" s="22" customFormat="1" x14ac:dyDescent="0.25"/>
    <row r="189" s="22" customFormat="1" x14ac:dyDescent="0.25"/>
    <row r="190" s="22" customFormat="1" x14ac:dyDescent="0.25"/>
    <row r="191" s="22" customFormat="1" x14ac:dyDescent="0.25"/>
    <row r="192" s="22" customFormat="1" x14ac:dyDescent="0.25"/>
    <row r="193" s="22" customFormat="1" x14ac:dyDescent="0.25"/>
    <row r="194" s="22" customFormat="1" x14ac:dyDescent="0.25"/>
    <row r="195" s="22" customFormat="1" x14ac:dyDescent="0.25"/>
    <row r="196" s="22" customFormat="1" x14ac:dyDescent="0.25"/>
    <row r="197" s="22" customFormat="1" x14ac:dyDescent="0.25"/>
    <row r="198" s="22" customFormat="1" x14ac:dyDescent="0.25"/>
    <row r="199" s="22" customFormat="1" x14ac:dyDescent="0.25"/>
    <row r="200" s="22" customFormat="1" x14ac:dyDescent="0.25"/>
    <row r="201" s="22" customFormat="1" x14ac:dyDescent="0.25"/>
    <row r="202" s="22" customFormat="1" x14ac:dyDescent="0.25"/>
    <row r="203" s="22" customFormat="1" x14ac:dyDescent="0.25"/>
    <row r="204" s="22" customFormat="1" x14ac:dyDescent="0.25"/>
    <row r="205" s="22" customFormat="1" x14ac:dyDescent="0.25"/>
    <row r="206" s="22" customFormat="1" x14ac:dyDescent="0.25"/>
    <row r="207" s="22" customFormat="1" x14ac:dyDescent="0.25"/>
    <row r="208" s="22" customFormat="1" x14ac:dyDescent="0.25"/>
    <row r="209" s="22" customFormat="1" x14ac:dyDescent="0.25"/>
    <row r="210" s="22" customFormat="1" x14ac:dyDescent="0.25"/>
    <row r="211" s="22" customFormat="1" x14ac:dyDescent="0.25"/>
    <row r="212" s="22" customFormat="1" x14ac:dyDescent="0.25"/>
    <row r="213" s="22" customFormat="1" x14ac:dyDescent="0.25"/>
    <row r="214" s="22" customFormat="1" x14ac:dyDescent="0.25"/>
    <row r="215" s="22" customFormat="1" x14ac:dyDescent="0.25"/>
    <row r="216" s="22" customFormat="1" x14ac:dyDescent="0.25"/>
    <row r="217" s="22" customFormat="1" x14ac:dyDescent="0.25"/>
    <row r="218" s="22" customFormat="1" x14ac:dyDescent="0.25"/>
    <row r="219" s="22" customFormat="1" x14ac:dyDescent="0.25"/>
    <row r="220" s="22" customFormat="1" x14ac:dyDescent="0.25"/>
    <row r="221" s="22" customFormat="1" x14ac:dyDescent="0.25"/>
    <row r="222" s="22" customFormat="1" x14ac:dyDescent="0.25"/>
    <row r="223" s="22" customFormat="1" x14ac:dyDescent="0.25"/>
    <row r="224" s="22" customFormat="1" x14ac:dyDescent="0.25"/>
    <row r="225" s="22" customFormat="1" x14ac:dyDescent="0.25"/>
    <row r="226" s="22" customFormat="1" x14ac:dyDescent="0.25"/>
    <row r="227" s="22" customFormat="1" x14ac:dyDescent="0.25"/>
    <row r="228" s="22" customFormat="1" x14ac:dyDescent="0.25"/>
    <row r="229" s="22" customFormat="1" x14ac:dyDescent="0.25"/>
    <row r="230" s="22" customFormat="1" x14ac:dyDescent="0.25"/>
    <row r="231" s="22" customFormat="1" x14ac:dyDescent="0.25"/>
    <row r="232" s="22" customFormat="1" x14ac:dyDescent="0.25"/>
    <row r="233" s="22" customFormat="1" x14ac:dyDescent="0.25"/>
    <row r="234" s="22" customFormat="1" x14ac:dyDescent="0.25"/>
    <row r="235" s="22" customFormat="1" x14ac:dyDescent="0.25"/>
  </sheetData>
  <sheetProtection algorithmName="SHA-512" hashValue="yHxYlNHhlufuE5/qvsi9gPvF3m6oN50HT4G81caZ+KBv8f7ypkdUPlfPv5S0jywElg21o8aTFcDg0jneeF2c7A==" saltValue="9nRmeIHjRjzsxdnByv7S9A==" spinCount="100000" sheet="1" objects="1" scenarios="1"/>
  <protectedRanges>
    <protectedRange sqref="D9:E10 E11 D12:E17" name="Range1"/>
  </protectedRanges>
  <mergeCells count="6">
    <mergeCell ref="D21:E21"/>
    <mergeCell ref="D12:E12"/>
    <mergeCell ref="D14:E14"/>
    <mergeCell ref="D15:E15"/>
    <mergeCell ref="D16:E16"/>
    <mergeCell ref="D17:E17"/>
  </mergeCells>
  <dataValidations count="2">
    <dataValidation type="list" allowBlank="1" showInputMessage="1" showErrorMessage="1" sqref="F7">
      <formula1>$H$7:$H$8</formula1>
    </dataValidation>
    <dataValidation type="list" allowBlank="1" showInputMessage="1" showErrorMessage="1" sqref="D9">
      <formula1>$O$25:$O$27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Efficiency</vt:lpstr>
    </vt:vector>
  </TitlesOfParts>
  <Company>KUHN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HAUGHT</dc:creator>
  <cp:lastModifiedBy>Becky Holzapfel</cp:lastModifiedBy>
  <dcterms:created xsi:type="dcterms:W3CDTF">2019-06-04T21:34:41Z</dcterms:created>
  <dcterms:modified xsi:type="dcterms:W3CDTF">2019-06-11T16:01:45Z</dcterms:modified>
</cp:coreProperties>
</file>