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EALER DEVELOPMENT\Dealer Communications\DealerPortal\Online Calculator\"/>
    </mc:Choice>
  </mc:AlternateContent>
  <bookViews>
    <workbookView xWindow="11180" yWindow="0" windowWidth="20520" windowHeight="8510"/>
  </bookViews>
  <sheets>
    <sheet name="Ash Calculator Metric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8" l="1"/>
  <c r="H11" i="8" l="1"/>
  <c r="H12" i="8" s="1"/>
  <c r="H13" i="8" s="1"/>
  <c r="G10" i="8"/>
  <c r="I14" i="8"/>
  <c r="I13" i="8"/>
  <c r="I12" i="8"/>
  <c r="I11" i="8"/>
  <c r="B10" i="8" l="1"/>
  <c r="I18" i="8"/>
  <c r="F18" i="8"/>
  <c r="G20" i="8"/>
  <c r="G21" i="8"/>
  <c r="H22" i="8"/>
  <c r="D21" i="8" l="1"/>
  <c r="P14" i="8"/>
  <c r="H14" i="8"/>
  <c r="E18" i="8" s="1"/>
  <c r="P13" i="8"/>
  <c r="P12" i="8"/>
  <c r="H18" i="8" l="1"/>
  <c r="F20" i="8" s="1"/>
  <c r="F21" i="8" s="1"/>
  <c r="D22" i="8" s="1"/>
  <c r="G25" i="8" l="1"/>
  <c r="G24" i="8"/>
</calcChain>
</file>

<file path=xl/sharedStrings.xml><?xml version="1.0" encoding="utf-8"?>
<sst xmlns="http://schemas.openxmlformats.org/spreadsheetml/2006/main" count="32" uniqueCount="22">
  <si>
    <t>Wheel</t>
  </si>
  <si>
    <t>Parallel Bar</t>
  </si>
  <si>
    <t>Rotary</t>
  </si>
  <si>
    <t xml:space="preserve">305 Day average : </t>
  </si>
  <si>
    <t>Standard Feed Efficiency :</t>
  </si>
  <si>
    <t>Forage Ration :</t>
  </si>
  <si>
    <t xml:space="preserve">So this means </t>
  </si>
  <si>
    <t xml:space="preserve">per cow at </t>
  </si>
  <si>
    <t xml:space="preserve">In a </t>
  </si>
  <si>
    <t>of preventable lost income</t>
  </si>
  <si>
    <t>Merger</t>
  </si>
  <si>
    <t xml:space="preserve">Additional ash compared to merger </t>
  </si>
  <si>
    <t>(Study Average)</t>
  </si>
  <si>
    <t>=</t>
  </si>
  <si>
    <t>Wheel Rake</t>
  </si>
  <si>
    <t>Rake type &amp; Additonal Ash :</t>
  </si>
  <si>
    <t>Rotary Rake</t>
  </si>
  <si>
    <t>Ash is 1:1 in place of available nutrients by weight</t>
  </si>
  <si>
    <t>Forage Ash Content Cost Calculator</t>
  </si>
  <si>
    <t xml:space="preserve">Estimated Milk Production Loss
</t>
  </si>
  <si>
    <t xml:space="preserve">cow herd this equals </t>
  </si>
  <si>
    <t>Imperial(US)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</si>
</sst>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_(&quot;$&quot;* #,##0_);_(&quot;$&quot;* \(#,##0\);_(&quot;$&quot;* &quot;-&quot;??_);_(@_)"/>
    <numFmt numFmtId="168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Arial Black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4" fillId="2" borderId="7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8" xfId="0" applyFont="1" applyFill="1" applyBorder="1" applyAlignment="1" applyProtection="1"/>
    <xf numFmtId="0" fontId="0" fillId="2" borderId="7" xfId="0" applyFill="1" applyBorder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49" fontId="10" fillId="2" borderId="0" xfId="4" applyNumberFormat="1" applyFont="1" applyFill="1" applyBorder="1" applyAlignment="1" applyProtection="1"/>
    <xf numFmtId="0" fontId="0" fillId="2" borderId="0" xfId="0" applyFill="1" applyProtection="1"/>
    <xf numFmtId="0" fontId="6" fillId="2" borderId="1" xfId="0" applyFont="1" applyFill="1" applyBorder="1" applyAlignment="1" applyProtection="1">
      <alignment horizontal="center"/>
    </xf>
    <xf numFmtId="166" fontId="2" fillId="2" borderId="2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166" fontId="2" fillId="2" borderId="3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2" fontId="2" fillId="5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10" xfId="0" applyFont="1" applyFill="1" applyBorder="1" applyProtection="1"/>
    <xf numFmtId="9" fontId="2" fillId="3" borderId="0" xfId="0" applyNumberFormat="1" applyFont="1" applyFill="1" applyBorder="1" applyAlignment="1" applyProtection="1">
      <alignment horizontal="center"/>
      <protection locked="0"/>
    </xf>
    <xf numFmtId="165" fontId="2" fillId="5" borderId="0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protection locked="0"/>
    </xf>
    <xf numFmtId="166" fontId="2" fillId="5" borderId="0" xfId="3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0" fillId="0" borderId="0" xfId="0" applyBorder="1" applyProtection="1"/>
    <xf numFmtId="2" fontId="2" fillId="2" borderId="0" xfId="0" applyNumberFormat="1" applyFont="1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44" fontId="8" fillId="6" borderId="0" xfId="2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/>
    <xf numFmtId="44" fontId="6" fillId="3" borderId="0" xfId="2" applyFont="1" applyFill="1" applyBorder="1" applyAlignment="1" applyProtection="1">
      <alignment horizontal="center" vertical="center"/>
      <protection locked="0"/>
    </xf>
    <xf numFmtId="167" fontId="8" fillId="6" borderId="0" xfId="2" applyNumberFormat="1" applyFont="1" applyFill="1" applyBorder="1" applyAlignment="1" applyProtection="1">
      <alignment horizontal="center"/>
    </xf>
    <xf numFmtId="0" fontId="0" fillId="2" borderId="11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2" fillId="2" borderId="7" xfId="0" applyFont="1" applyFill="1" applyBorder="1" applyAlignment="1" applyProtection="1"/>
    <xf numFmtId="0" fontId="2" fillId="2" borderId="0" xfId="0" applyFont="1" applyFill="1" applyBorder="1" applyAlignment="1" applyProtection="1"/>
    <xf numFmtId="165" fontId="8" fillId="6" borderId="0" xfId="0" applyNumberFormat="1" applyFont="1" applyFill="1" applyBorder="1" applyAlignment="1" applyProtection="1">
      <alignment horizontal="center"/>
    </xf>
    <xf numFmtId="0" fontId="0" fillId="3" borderId="10" xfId="0" applyFill="1" applyBorder="1" applyProtection="1"/>
    <xf numFmtId="0" fontId="5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9" fontId="3" fillId="2" borderId="0" xfId="0" applyNumberFormat="1" applyFont="1" applyFill="1" applyProtection="1"/>
    <xf numFmtId="164" fontId="0" fillId="2" borderId="0" xfId="1" applyNumberFormat="1" applyFont="1" applyFill="1" applyProtection="1"/>
    <xf numFmtId="164" fontId="0" fillId="2" borderId="0" xfId="0" applyNumberFormat="1" applyFill="1" applyProtection="1"/>
    <xf numFmtId="1" fontId="0" fillId="2" borderId="0" xfId="0" applyNumberFormat="1" applyFill="1" applyProtection="1"/>
    <xf numFmtId="168" fontId="0" fillId="2" borderId="0" xfId="0" applyNumberFormat="1" applyFill="1" applyProtection="1"/>
    <xf numFmtId="0" fontId="13" fillId="2" borderId="0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right" vertical="center"/>
    </xf>
    <xf numFmtId="0" fontId="13" fillId="2" borderId="8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horizontal="right" vertical="center"/>
    </xf>
    <xf numFmtId="0" fontId="14" fillId="2" borderId="5" xfId="0" applyFont="1" applyFill="1" applyBorder="1" applyAlignment="1" applyProtection="1">
      <alignment horizontal="right"/>
    </xf>
    <xf numFmtId="0" fontId="14" fillId="2" borderId="6" xfId="0" applyFont="1" applyFill="1" applyBorder="1" applyAlignment="1" applyProtection="1">
      <alignment horizontal="right"/>
    </xf>
    <xf numFmtId="0" fontId="7" fillId="2" borderId="7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right"/>
    </xf>
    <xf numFmtId="0" fontId="2" fillId="2" borderId="7" xfId="0" applyFont="1" applyFill="1" applyBorder="1" applyAlignment="1" applyProtection="1"/>
    <xf numFmtId="0" fontId="2" fillId="2" borderId="0" xfId="0" applyFont="1" applyFill="1" applyBorder="1" applyAlignment="1" applyProtection="1"/>
  </cellXfs>
  <cellStyles count="7">
    <cellStyle name="Comma" xfId="1" builtinId="3"/>
    <cellStyle name="Currency" xfId="2" builtinId="4"/>
    <cellStyle name="Hyperlink" xfId="4" builtinId="8"/>
    <cellStyle name="Normal" xfId="0" builtinId="0"/>
    <cellStyle name="Normal 2" xfId="5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76200</xdr:rowOff>
    </xdr:from>
    <xdr:to>
      <xdr:col>3</xdr:col>
      <xdr:colOff>457200</xdr:colOff>
      <xdr:row>4</xdr:row>
      <xdr:rowOff>84005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266700"/>
          <a:ext cx="1104900" cy="579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og-crop-news.extension.umn.edu/2017/07/hay-rake-impacts-ash-content-in-alfalf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9"/>
  <sheetViews>
    <sheetView tabSelected="1" workbookViewId="0">
      <selection activeCell="G11" sqref="G11"/>
    </sheetView>
  </sheetViews>
  <sheetFormatPr defaultColWidth="9.1796875" defaultRowHeight="14.5" x14ac:dyDescent="0.35"/>
  <cols>
    <col min="1" max="1" width="2.81640625" style="11" customWidth="1"/>
    <col min="2" max="2" width="6.81640625" style="1" customWidth="1"/>
    <col min="3" max="3" width="6" style="1" customWidth="1"/>
    <col min="4" max="4" width="13.1796875" style="1" customWidth="1"/>
    <col min="5" max="5" width="11.81640625" style="1" customWidth="1"/>
    <col min="6" max="7" width="12.81640625" style="1" customWidth="1"/>
    <col min="8" max="8" width="8.81640625" style="1" customWidth="1"/>
    <col min="9" max="9" width="11.1796875" style="1" customWidth="1"/>
    <col min="10" max="10" width="9" style="1" customWidth="1"/>
    <col min="11" max="11" width="13.453125" style="1" customWidth="1"/>
    <col min="12" max="12" width="13.1796875" style="11" customWidth="1"/>
    <col min="13" max="15" width="9.1796875" style="11"/>
    <col min="16" max="16" width="21.81640625" style="11" bestFit="1" customWidth="1"/>
    <col min="17" max="17" width="9.1796875" style="11"/>
    <col min="18" max="19" width="15.1796875" style="11" bestFit="1" customWidth="1"/>
    <col min="20" max="39" width="9.1796875" style="11"/>
    <col min="40" max="16384" width="9.1796875" style="1"/>
  </cols>
  <sheetData>
    <row r="1" spans="2:18" s="11" customFormat="1" ht="15" customHeight="1" thickBot="1" x14ac:dyDescent="0.4">
      <c r="G1" s="38"/>
      <c r="H1" s="38"/>
      <c r="I1" s="38"/>
      <c r="J1" s="38"/>
      <c r="K1" s="38"/>
    </row>
    <row r="2" spans="2:18" ht="15" customHeight="1" x14ac:dyDescent="0.35">
      <c r="B2" s="2"/>
      <c r="C2" s="3"/>
      <c r="D2" s="3"/>
      <c r="E2" s="3"/>
      <c r="F2" s="3"/>
      <c r="G2" s="51"/>
      <c r="H2" s="51"/>
      <c r="I2" s="51"/>
      <c r="J2" s="51"/>
      <c r="K2" s="52"/>
    </row>
    <row r="3" spans="2:18" ht="15" customHeight="1" thickBot="1" x14ac:dyDescent="0.65">
      <c r="B3" s="4"/>
      <c r="C3" s="5"/>
      <c r="D3" s="5"/>
      <c r="E3" s="6"/>
      <c r="F3" s="6"/>
      <c r="G3" s="53" t="s">
        <v>18</v>
      </c>
      <c r="H3" s="53"/>
      <c r="I3" s="53"/>
      <c r="J3" s="53"/>
      <c r="K3" s="54"/>
      <c r="L3" s="44"/>
      <c r="M3" s="44"/>
      <c r="N3" s="44"/>
      <c r="O3" s="44"/>
      <c r="P3" s="44"/>
      <c r="Q3" s="44"/>
      <c r="R3" s="44"/>
    </row>
    <row r="4" spans="2:18" ht="15" customHeight="1" x14ac:dyDescent="0.5">
      <c r="B4" s="7"/>
      <c r="C4" s="8"/>
      <c r="D4" s="8"/>
      <c r="E4" s="8"/>
      <c r="F4" s="8"/>
      <c r="G4" s="8"/>
      <c r="H4" s="8"/>
      <c r="I4" s="55" t="s">
        <v>19</v>
      </c>
      <c r="J4" s="55"/>
      <c r="K4" s="56"/>
      <c r="L4" s="44"/>
      <c r="M4" s="44"/>
      <c r="N4" s="44"/>
      <c r="O4" s="44"/>
      <c r="P4" s="44"/>
      <c r="Q4" s="44"/>
      <c r="R4" s="44"/>
    </row>
    <row r="5" spans="2:18" ht="15" customHeight="1" x14ac:dyDescent="0.5">
      <c r="B5" s="60"/>
      <c r="C5" s="61"/>
      <c r="D5" s="61"/>
      <c r="E5" s="61"/>
      <c r="F5" s="61"/>
      <c r="G5" s="61"/>
      <c r="H5" s="61"/>
      <c r="I5" s="61"/>
      <c r="J5" s="61"/>
      <c r="K5" s="62"/>
      <c r="L5" s="44"/>
      <c r="M5" s="44"/>
      <c r="N5" s="44"/>
      <c r="O5" s="44"/>
      <c r="P5" s="44"/>
      <c r="Q5" s="44"/>
      <c r="R5" s="44"/>
    </row>
    <row r="6" spans="2:18" ht="15" customHeight="1" x14ac:dyDescent="0.5">
      <c r="B6" s="7"/>
      <c r="C6" s="8"/>
      <c r="D6" s="63" t="s">
        <v>11</v>
      </c>
      <c r="E6" s="63"/>
      <c r="F6" s="63"/>
      <c r="G6" s="63"/>
      <c r="H6" s="10" t="s">
        <v>12</v>
      </c>
      <c r="I6" s="11"/>
      <c r="J6" s="8"/>
      <c r="K6" s="43" t="s">
        <v>21</v>
      </c>
      <c r="L6" s="44"/>
      <c r="M6" s="44"/>
      <c r="N6" s="44"/>
      <c r="O6" s="44"/>
      <c r="P6" s="44"/>
      <c r="Q6" s="44"/>
      <c r="R6" s="44"/>
    </row>
    <row r="7" spans="2:18" ht="15" customHeight="1" thickBot="1" x14ac:dyDescent="0.55000000000000004">
      <c r="B7" s="7"/>
      <c r="C7" s="8"/>
      <c r="D7" s="8"/>
      <c r="E7" s="8"/>
      <c r="F7" s="8"/>
      <c r="G7" s="8"/>
      <c r="H7" s="8"/>
      <c r="I7" s="8"/>
      <c r="J7" s="8"/>
      <c r="K7" s="9"/>
      <c r="L7" s="44"/>
      <c r="M7" s="44"/>
      <c r="N7" s="44"/>
      <c r="O7" s="44"/>
      <c r="P7" s="44"/>
      <c r="Q7" s="44"/>
      <c r="R7" s="44"/>
    </row>
    <row r="8" spans="2:18" ht="15" customHeight="1" thickBot="1" x14ac:dyDescent="0.55000000000000004">
      <c r="B8" s="7"/>
      <c r="C8" s="8"/>
      <c r="D8" s="12" t="s">
        <v>0</v>
      </c>
      <c r="E8" s="13">
        <v>1.7999999999999999E-2</v>
      </c>
      <c r="F8" s="14" t="s">
        <v>1</v>
      </c>
      <c r="G8" s="15">
        <v>8.0000000000000002E-3</v>
      </c>
      <c r="H8" s="14" t="s">
        <v>2</v>
      </c>
      <c r="I8" s="15">
        <v>8.9999999999999993E-3</v>
      </c>
      <c r="J8" s="8"/>
      <c r="K8" s="9"/>
      <c r="L8" s="44"/>
      <c r="M8" s="44"/>
      <c r="N8" s="44"/>
      <c r="O8" s="44"/>
      <c r="P8" s="44"/>
      <c r="Q8" s="44"/>
      <c r="R8" s="44"/>
    </row>
    <row r="9" spans="2:18" ht="14.25" customHeight="1" x14ac:dyDescent="0.35">
      <c r="B9" s="7"/>
      <c r="C9" s="8"/>
      <c r="D9" s="8"/>
      <c r="E9" s="8"/>
      <c r="F9" s="16"/>
      <c r="G9" s="8"/>
      <c r="H9" s="8"/>
      <c r="I9" s="8"/>
      <c r="J9" s="8"/>
      <c r="K9" s="9"/>
    </row>
    <row r="10" spans="2:18" x14ac:dyDescent="0.35">
      <c r="B10" s="64" t="str">
        <f>IF(K6="Metric","Enter kg of milk per cow per year :","Enter lbs. of milk per cow per year :")</f>
        <v>Enter lbs. of milk per cow per year :</v>
      </c>
      <c r="C10" s="65"/>
      <c r="D10" s="65"/>
      <c r="E10" s="65"/>
      <c r="F10" s="17">
        <v>9150</v>
      </c>
      <c r="G10" s="18" t="str">
        <f>IF(K6="Metric","L","lbs")</f>
        <v>lbs</v>
      </c>
      <c r="H10" s="8"/>
      <c r="I10" s="8"/>
      <c r="J10" s="8"/>
      <c r="K10" s="9"/>
    </row>
    <row r="11" spans="2:18" x14ac:dyDescent="0.35">
      <c r="B11" s="64" t="s">
        <v>3</v>
      </c>
      <c r="C11" s="65"/>
      <c r="D11" s="65"/>
      <c r="E11" s="65"/>
      <c r="F11" s="19">
        <v>305</v>
      </c>
      <c r="G11" s="20" t="s">
        <v>13</v>
      </c>
      <c r="H11" s="21">
        <f>IF(K6="Metric",F10/F11*1.0305, F10/F11*2.2719)</f>
        <v>68.156999999999996</v>
      </c>
      <c r="I11" s="22" t="str">
        <f>IF(K6="Metric","kg of milk per day","lb of milk per day")</f>
        <v>lb of milk per day</v>
      </c>
      <c r="J11" s="22"/>
      <c r="K11" s="23"/>
    </row>
    <row r="12" spans="2:18" x14ac:dyDescent="0.35">
      <c r="B12" s="64" t="s">
        <v>4</v>
      </c>
      <c r="C12" s="65"/>
      <c r="D12" s="65"/>
      <c r="E12" s="65"/>
      <c r="F12" s="19">
        <v>1.5</v>
      </c>
      <c r="G12" s="20" t="s">
        <v>13</v>
      </c>
      <c r="H12" s="21">
        <f>H11/F12</f>
        <v>45.437999999999995</v>
      </c>
      <c r="I12" s="22" t="str">
        <f>IF(K6="Metric","kg of Dry matter intake per day","lb of dry matter intake per day")</f>
        <v>lb of dry matter intake per day</v>
      </c>
      <c r="J12" s="22"/>
      <c r="K12" s="23"/>
      <c r="O12" s="45" t="s">
        <v>14</v>
      </c>
      <c r="P12" s="46">
        <f>E8</f>
        <v>1.7999999999999999E-2</v>
      </c>
    </row>
    <row r="13" spans="2:18" x14ac:dyDescent="0.35">
      <c r="B13" s="64" t="s">
        <v>5</v>
      </c>
      <c r="C13" s="65"/>
      <c r="D13" s="65"/>
      <c r="E13" s="65"/>
      <c r="F13" s="24">
        <v>0.5</v>
      </c>
      <c r="G13" s="20" t="s">
        <v>13</v>
      </c>
      <c r="H13" s="25">
        <f>H12*F13</f>
        <v>22.718999999999998</v>
      </c>
      <c r="I13" s="22" t="str">
        <f>IF(K6="Metric","kg of forage per day","lb of forage per day")</f>
        <v>lb of forage per day</v>
      </c>
      <c r="J13" s="22"/>
      <c r="K13" s="23"/>
      <c r="O13" s="45" t="s">
        <v>1</v>
      </c>
      <c r="P13" s="46">
        <f>G8</f>
        <v>8.0000000000000002E-3</v>
      </c>
    </row>
    <row r="14" spans="2:18" x14ac:dyDescent="0.35">
      <c r="B14" s="40" t="s">
        <v>15</v>
      </c>
      <c r="C14" s="41"/>
      <c r="E14" s="26" t="s">
        <v>14</v>
      </c>
      <c r="F14" s="27">
        <f>VLOOKUP(E14,O12:P15,2,FALSE)</f>
        <v>1.7999999999999999E-2</v>
      </c>
      <c r="G14" s="20" t="s">
        <v>13</v>
      </c>
      <c r="H14" s="21">
        <f>H13*F14</f>
        <v>0.40894199999999992</v>
      </c>
      <c r="I14" s="22" t="str">
        <f>IF(K6="Metric","kg of additional ash per cow per day","lb of additional ash per cow per day")</f>
        <v>lb of additional ash per cow per day</v>
      </c>
      <c r="J14" s="22"/>
      <c r="K14" s="23"/>
      <c r="O14" s="45" t="s">
        <v>16</v>
      </c>
      <c r="P14" s="46">
        <f>I8</f>
        <v>8.9999999999999993E-3</v>
      </c>
    </row>
    <row r="15" spans="2:18" x14ac:dyDescent="0.35">
      <c r="B15" s="7"/>
      <c r="C15" s="8"/>
      <c r="D15" s="8"/>
      <c r="E15" s="8"/>
      <c r="F15" s="8"/>
      <c r="G15" s="8"/>
      <c r="H15" s="8"/>
      <c r="I15" s="8"/>
      <c r="J15" s="8"/>
      <c r="K15" s="9"/>
      <c r="O15" s="45" t="s">
        <v>10</v>
      </c>
      <c r="P15" s="46">
        <v>0</v>
      </c>
    </row>
    <row r="16" spans="2:18" ht="18.5" x14ac:dyDescent="0.45">
      <c r="B16" s="57" t="s">
        <v>17</v>
      </c>
      <c r="C16" s="58"/>
      <c r="D16" s="58"/>
      <c r="E16" s="58"/>
      <c r="F16" s="58"/>
      <c r="G16" s="58"/>
      <c r="H16" s="58"/>
      <c r="I16" s="58"/>
      <c r="J16" s="58"/>
      <c r="K16" s="59"/>
    </row>
    <row r="17" spans="2:19" x14ac:dyDescent="0.35">
      <c r="B17" s="7"/>
      <c r="C17" s="8"/>
      <c r="D17" s="8"/>
      <c r="E17" s="8"/>
      <c r="F17" s="8"/>
      <c r="G17" s="8"/>
      <c r="H17" s="8"/>
      <c r="I17" s="8"/>
      <c r="J17" s="8"/>
      <c r="K17" s="9"/>
    </row>
    <row r="18" spans="2:19" x14ac:dyDescent="0.35">
      <c r="B18" s="7"/>
      <c r="C18" s="8"/>
      <c r="D18" s="28" t="s">
        <v>6</v>
      </c>
      <c r="E18" s="21">
        <f>H14</f>
        <v>0.40894199999999992</v>
      </c>
      <c r="F18" s="41" t="str">
        <f>IF(K6="Metric","kg of ash per day displaces","lb of ash per day displaces")</f>
        <v>lb of ash per day displaces</v>
      </c>
      <c r="G18" s="41"/>
      <c r="H18" s="21">
        <f>E18*F12</f>
        <v>0.61341299999999988</v>
      </c>
      <c r="I18" s="22" t="str">
        <f>IF(K6="Metric","kg of milk per day","lb of milk per day")</f>
        <v>lb of milk per day</v>
      </c>
      <c r="J18" s="29"/>
      <c r="K18" s="9"/>
    </row>
    <row r="19" spans="2:19" x14ac:dyDescent="0.35">
      <c r="B19" s="40"/>
      <c r="C19" s="41"/>
      <c r="D19" s="30"/>
      <c r="E19" s="41"/>
      <c r="F19" s="41"/>
      <c r="G19" s="41"/>
      <c r="H19" s="31"/>
      <c r="I19" s="22"/>
      <c r="J19" s="22"/>
      <c r="K19" s="23"/>
    </row>
    <row r="20" spans="2:19" x14ac:dyDescent="0.35">
      <c r="B20" s="7"/>
      <c r="C20" s="8"/>
      <c r="D20" s="41" t="s">
        <v>6</v>
      </c>
      <c r="E20" s="41"/>
      <c r="F20" s="21">
        <f>H18</f>
        <v>0.61341299999999988</v>
      </c>
      <c r="G20" s="41" t="str">
        <f>IF(K6="Metric","kg of milk per day lost  multiplied by","lbs. of milk per day lost  multiplied by")</f>
        <v>lbs. of milk per day lost  multiplied by</v>
      </c>
      <c r="H20" s="41"/>
      <c r="I20" s="41"/>
      <c r="J20" s="41"/>
      <c r="K20" s="9"/>
    </row>
    <row r="21" spans="2:19" ht="15.5" x14ac:dyDescent="0.35">
      <c r="B21" s="7"/>
      <c r="C21" s="8"/>
      <c r="D21" s="32">
        <f>F11</f>
        <v>305</v>
      </c>
      <c r="E21" s="20" t="s">
        <v>13</v>
      </c>
      <c r="F21" s="42">
        <f>D21*F20/1.0305</f>
        <v>181.55358078602617</v>
      </c>
      <c r="G21" s="41" t="str">
        <f>IF(K6="Metric","L of milk lost per cow per year or","lbs. of milk lost per cow per year or")</f>
        <v>lbs. of milk lost per cow per year or</v>
      </c>
      <c r="H21" s="41"/>
      <c r="I21" s="41"/>
      <c r="J21" s="41"/>
      <c r="K21" s="9"/>
    </row>
    <row r="22" spans="2:19" ht="15.5" x14ac:dyDescent="0.35">
      <c r="B22" s="7"/>
      <c r="C22" s="8"/>
      <c r="D22" s="33">
        <f>F21*G22</f>
        <v>57.007824366812216</v>
      </c>
      <c r="E22" s="34" t="s">
        <v>7</v>
      </c>
      <c r="F22" s="34"/>
      <c r="G22" s="35">
        <v>0.314</v>
      </c>
      <c r="H22" s="22" t="str">
        <f>IF(K6="Metric","/L","/cwt.")</f>
        <v>/cwt.</v>
      </c>
      <c r="I22" s="8"/>
      <c r="J22" s="8"/>
      <c r="K22" s="9"/>
    </row>
    <row r="23" spans="2:19" x14ac:dyDescent="0.35">
      <c r="B23" s="7"/>
      <c r="C23" s="8"/>
      <c r="D23" s="8"/>
      <c r="E23" s="8"/>
      <c r="F23" s="8"/>
      <c r="G23" s="8"/>
      <c r="H23" s="8"/>
      <c r="I23" s="8"/>
      <c r="J23" s="8"/>
      <c r="K23" s="9"/>
    </row>
    <row r="24" spans="2:19" ht="15.5" x14ac:dyDescent="0.35">
      <c r="B24" s="7"/>
      <c r="C24" s="20" t="s">
        <v>8</v>
      </c>
      <c r="D24" s="17">
        <v>500</v>
      </c>
      <c r="E24" s="41" t="s">
        <v>20</v>
      </c>
      <c r="F24" s="41"/>
      <c r="G24" s="36">
        <f>D24*D22</f>
        <v>28503.912183406108</v>
      </c>
      <c r="H24" s="41" t="s">
        <v>9</v>
      </c>
      <c r="I24" s="41"/>
      <c r="J24" s="41"/>
      <c r="K24" s="9"/>
    </row>
    <row r="25" spans="2:19" ht="15.5" x14ac:dyDescent="0.35">
      <c r="B25" s="7"/>
      <c r="C25" s="20" t="s">
        <v>8</v>
      </c>
      <c r="D25" s="17">
        <v>2500</v>
      </c>
      <c r="E25" s="41" t="s">
        <v>20</v>
      </c>
      <c r="F25" s="41"/>
      <c r="G25" s="36">
        <f>D25*D22</f>
        <v>142519.56091703053</v>
      </c>
      <c r="H25" s="41" t="s">
        <v>9</v>
      </c>
      <c r="I25" s="41"/>
      <c r="J25" s="41"/>
      <c r="K25" s="9"/>
    </row>
    <row r="26" spans="2:19" ht="15" thickBot="1" x14ac:dyDescent="0.4">
      <c r="B26" s="37"/>
      <c r="C26" s="38"/>
      <c r="D26" s="38"/>
      <c r="E26" s="38"/>
      <c r="F26" s="38"/>
      <c r="G26" s="38"/>
      <c r="H26" s="38"/>
      <c r="I26" s="38"/>
      <c r="J26" s="38"/>
      <c r="K26" s="39"/>
    </row>
    <row r="27" spans="2:19" s="11" customFormat="1" x14ac:dyDescent="0.35">
      <c r="P27" s="47"/>
      <c r="R27" s="47"/>
      <c r="S27" s="47"/>
    </row>
    <row r="28" spans="2:19" s="11" customFormat="1" x14ac:dyDescent="0.35">
      <c r="P28" s="48"/>
      <c r="R28" s="47"/>
      <c r="S28" s="47"/>
    </row>
    <row r="29" spans="2:19" s="11" customFormat="1" x14ac:dyDescent="0.35">
      <c r="P29" s="47"/>
      <c r="R29" s="47"/>
      <c r="S29" s="47"/>
    </row>
    <row r="30" spans="2:19" s="11" customFormat="1" x14ac:dyDescent="0.35">
      <c r="R30" s="47"/>
      <c r="S30" s="47"/>
    </row>
    <row r="31" spans="2:19" s="11" customFormat="1" x14ac:dyDescent="0.35">
      <c r="P31" s="49"/>
      <c r="R31" s="47"/>
      <c r="S31" s="47"/>
    </row>
    <row r="32" spans="2:19" s="11" customFormat="1" x14ac:dyDescent="0.35"/>
    <row r="33" spans="4:4" s="11" customFormat="1" x14ac:dyDescent="0.35"/>
    <row r="34" spans="4:4" s="11" customFormat="1" x14ac:dyDescent="0.35"/>
    <row r="35" spans="4:4" s="11" customFormat="1" x14ac:dyDescent="0.35">
      <c r="D35" s="50"/>
    </row>
    <row r="36" spans="4:4" s="11" customFormat="1" x14ac:dyDescent="0.35">
      <c r="D36" s="50"/>
    </row>
    <row r="37" spans="4:4" s="11" customFormat="1" x14ac:dyDescent="0.35">
      <c r="D37" s="50"/>
    </row>
    <row r="38" spans="4:4" s="11" customFormat="1" x14ac:dyDescent="0.35">
      <c r="D38" s="50"/>
    </row>
    <row r="39" spans="4:4" s="11" customFormat="1" x14ac:dyDescent="0.35"/>
    <row r="40" spans="4:4" s="11" customFormat="1" x14ac:dyDescent="0.35"/>
    <row r="41" spans="4:4" s="11" customFormat="1" x14ac:dyDescent="0.35"/>
    <row r="42" spans="4:4" s="11" customFormat="1" x14ac:dyDescent="0.35"/>
    <row r="43" spans="4:4" s="11" customFormat="1" x14ac:dyDescent="0.35"/>
    <row r="44" spans="4:4" s="11" customFormat="1" x14ac:dyDescent="0.35"/>
    <row r="45" spans="4:4" s="11" customFormat="1" x14ac:dyDescent="0.35"/>
    <row r="46" spans="4:4" s="11" customFormat="1" x14ac:dyDescent="0.35"/>
    <row r="47" spans="4:4" s="11" customFormat="1" x14ac:dyDescent="0.35"/>
    <row r="48" spans="4:4" s="11" customFormat="1" x14ac:dyDescent="0.35"/>
    <row r="49" s="11" customFormat="1" x14ac:dyDescent="0.35"/>
    <row r="50" s="11" customFormat="1" x14ac:dyDescent="0.35"/>
    <row r="51" s="11" customFormat="1" x14ac:dyDescent="0.35"/>
    <row r="52" s="11" customFormat="1" x14ac:dyDescent="0.35"/>
    <row r="53" s="11" customFormat="1" x14ac:dyDescent="0.35"/>
    <row r="54" s="11" customFormat="1" x14ac:dyDescent="0.35"/>
    <row r="55" s="11" customFormat="1" x14ac:dyDescent="0.35"/>
    <row r="56" s="11" customFormat="1" x14ac:dyDescent="0.35"/>
    <row r="57" s="11" customFormat="1" x14ac:dyDescent="0.35"/>
    <row r="58" s="11" customFormat="1" x14ac:dyDescent="0.35"/>
    <row r="59" s="11" customFormat="1" x14ac:dyDescent="0.35"/>
    <row r="60" s="11" customFormat="1" x14ac:dyDescent="0.35"/>
    <row r="61" s="11" customFormat="1" x14ac:dyDescent="0.35"/>
    <row r="62" s="11" customFormat="1" x14ac:dyDescent="0.35"/>
    <row r="63" s="11" customFormat="1" x14ac:dyDescent="0.35"/>
    <row r="64" s="11" customFormat="1" x14ac:dyDescent="0.35"/>
    <row r="65" s="11" customFormat="1" x14ac:dyDescent="0.35"/>
    <row r="66" s="11" customFormat="1" x14ac:dyDescent="0.35"/>
    <row r="67" s="11" customFormat="1" x14ac:dyDescent="0.35"/>
    <row r="68" s="11" customFormat="1" x14ac:dyDescent="0.35"/>
    <row r="69" s="11" customFormat="1" x14ac:dyDescent="0.35"/>
    <row r="70" s="11" customFormat="1" x14ac:dyDescent="0.35"/>
    <row r="71" s="11" customFormat="1" x14ac:dyDescent="0.35"/>
    <row r="72" s="11" customFormat="1" x14ac:dyDescent="0.35"/>
    <row r="73" s="11" customFormat="1" x14ac:dyDescent="0.35"/>
    <row r="74" s="11" customFormat="1" x14ac:dyDescent="0.35"/>
    <row r="75" s="11" customFormat="1" x14ac:dyDescent="0.35"/>
    <row r="76" s="11" customFormat="1" x14ac:dyDescent="0.35"/>
    <row r="77" s="11" customFormat="1" x14ac:dyDescent="0.35"/>
    <row r="78" s="11" customFormat="1" x14ac:dyDescent="0.35"/>
    <row r="79" s="11" customFormat="1" x14ac:dyDescent="0.35"/>
    <row r="80" s="11" customFormat="1" x14ac:dyDescent="0.35"/>
    <row r="81" s="11" customFormat="1" x14ac:dyDescent="0.35"/>
    <row r="82" s="11" customFormat="1" x14ac:dyDescent="0.35"/>
    <row r="83" s="11" customFormat="1" x14ac:dyDescent="0.35"/>
    <row r="84" s="11" customFormat="1" x14ac:dyDescent="0.35"/>
    <row r="85" s="11" customFormat="1" x14ac:dyDescent="0.35"/>
    <row r="86" s="11" customFormat="1" x14ac:dyDescent="0.35"/>
    <row r="87" s="11" customFormat="1" x14ac:dyDescent="0.35"/>
    <row r="88" s="11" customFormat="1" x14ac:dyDescent="0.35"/>
    <row r="89" s="11" customFormat="1" x14ac:dyDescent="0.35"/>
    <row r="90" s="11" customFormat="1" x14ac:dyDescent="0.35"/>
    <row r="91" s="11" customFormat="1" x14ac:dyDescent="0.35"/>
    <row r="92" s="11" customFormat="1" x14ac:dyDescent="0.35"/>
    <row r="93" s="11" customFormat="1" x14ac:dyDescent="0.35"/>
    <row r="94" s="11" customFormat="1" x14ac:dyDescent="0.35"/>
    <row r="95" s="11" customFormat="1" x14ac:dyDescent="0.35"/>
    <row r="96" s="11" customFormat="1" x14ac:dyDescent="0.35"/>
    <row r="97" s="11" customFormat="1" x14ac:dyDescent="0.35"/>
    <row r="98" s="11" customFormat="1" x14ac:dyDescent="0.35"/>
    <row r="99" s="11" customFormat="1" x14ac:dyDescent="0.35"/>
    <row r="100" s="11" customFormat="1" x14ac:dyDescent="0.35"/>
    <row r="101" s="11" customFormat="1" x14ac:dyDescent="0.35"/>
    <row r="102" s="11" customFormat="1" x14ac:dyDescent="0.35"/>
    <row r="103" s="11" customFormat="1" x14ac:dyDescent="0.35"/>
    <row r="104" s="11" customFormat="1" x14ac:dyDescent="0.35"/>
    <row r="105" s="11" customFormat="1" x14ac:dyDescent="0.35"/>
    <row r="106" s="11" customFormat="1" x14ac:dyDescent="0.35"/>
    <row r="107" s="11" customFormat="1" x14ac:dyDescent="0.35"/>
    <row r="108" s="11" customFormat="1" x14ac:dyDescent="0.35"/>
    <row r="109" s="11" customFormat="1" x14ac:dyDescent="0.35"/>
    <row r="110" s="11" customFormat="1" x14ac:dyDescent="0.35"/>
    <row r="111" s="11" customFormat="1" x14ac:dyDescent="0.35"/>
    <row r="112" s="11" customFormat="1" x14ac:dyDescent="0.35"/>
    <row r="113" s="11" customFormat="1" x14ac:dyDescent="0.35"/>
    <row r="114" s="11" customFormat="1" x14ac:dyDescent="0.35"/>
    <row r="115" s="11" customFormat="1" x14ac:dyDescent="0.35"/>
    <row r="116" s="11" customFormat="1" x14ac:dyDescent="0.35"/>
    <row r="117" s="11" customFormat="1" x14ac:dyDescent="0.35"/>
    <row r="118" s="11" customFormat="1" x14ac:dyDescent="0.35"/>
    <row r="119" s="11" customFormat="1" x14ac:dyDescent="0.35"/>
    <row r="120" s="11" customFormat="1" x14ac:dyDescent="0.35"/>
    <row r="121" s="11" customFormat="1" x14ac:dyDescent="0.35"/>
    <row r="122" s="11" customFormat="1" x14ac:dyDescent="0.35"/>
    <row r="123" s="11" customFormat="1" x14ac:dyDescent="0.35"/>
    <row r="124" s="11" customFormat="1" x14ac:dyDescent="0.35"/>
    <row r="125" s="11" customFormat="1" x14ac:dyDescent="0.35"/>
    <row r="126" s="11" customFormat="1" x14ac:dyDescent="0.35"/>
    <row r="127" s="11" customFormat="1" x14ac:dyDescent="0.35"/>
    <row r="128" s="11" customFormat="1" x14ac:dyDescent="0.35"/>
    <row r="129" s="11" customFormat="1" x14ac:dyDescent="0.35"/>
    <row r="130" s="11" customFormat="1" x14ac:dyDescent="0.35"/>
    <row r="131" s="11" customFormat="1" x14ac:dyDescent="0.35"/>
    <row r="132" s="11" customFormat="1" x14ac:dyDescent="0.35"/>
    <row r="133" s="11" customFormat="1" x14ac:dyDescent="0.35"/>
    <row r="134" s="11" customFormat="1" x14ac:dyDescent="0.35"/>
    <row r="135" s="11" customFormat="1" x14ac:dyDescent="0.35"/>
    <row r="136" s="11" customFormat="1" x14ac:dyDescent="0.35"/>
    <row r="137" s="11" customFormat="1" x14ac:dyDescent="0.35"/>
    <row r="138" s="11" customFormat="1" x14ac:dyDescent="0.35"/>
    <row r="139" s="11" customFormat="1" x14ac:dyDescent="0.35"/>
    <row r="140" s="11" customFormat="1" x14ac:dyDescent="0.35"/>
    <row r="141" s="11" customFormat="1" x14ac:dyDescent="0.35"/>
    <row r="142" s="11" customFormat="1" x14ac:dyDescent="0.35"/>
    <row r="143" s="11" customFormat="1" x14ac:dyDescent="0.35"/>
    <row r="144" s="11" customFormat="1" x14ac:dyDescent="0.35"/>
    <row r="145" s="11" customFormat="1" x14ac:dyDescent="0.35"/>
    <row r="146" s="11" customFormat="1" x14ac:dyDescent="0.35"/>
    <row r="147" s="11" customFormat="1" x14ac:dyDescent="0.35"/>
    <row r="148" s="11" customFormat="1" x14ac:dyDescent="0.35"/>
    <row r="149" s="11" customFormat="1" x14ac:dyDescent="0.35"/>
    <row r="150" s="11" customFormat="1" x14ac:dyDescent="0.35"/>
    <row r="151" s="11" customFormat="1" x14ac:dyDescent="0.35"/>
    <row r="152" s="11" customFormat="1" x14ac:dyDescent="0.35"/>
    <row r="153" s="11" customFormat="1" x14ac:dyDescent="0.35"/>
    <row r="154" s="11" customFormat="1" x14ac:dyDescent="0.35"/>
    <row r="155" s="11" customFormat="1" x14ac:dyDescent="0.35"/>
    <row r="156" s="11" customFormat="1" x14ac:dyDescent="0.35"/>
    <row r="157" s="11" customFormat="1" x14ac:dyDescent="0.35"/>
    <row r="158" s="11" customFormat="1" x14ac:dyDescent="0.35"/>
    <row r="159" s="11" customFormat="1" x14ac:dyDescent="0.35"/>
    <row r="160" s="11" customFormat="1" x14ac:dyDescent="0.35"/>
    <row r="161" s="11" customFormat="1" x14ac:dyDescent="0.35"/>
    <row r="162" s="11" customFormat="1" x14ac:dyDescent="0.35"/>
    <row r="163" s="11" customFormat="1" x14ac:dyDescent="0.35"/>
    <row r="164" s="11" customFormat="1" x14ac:dyDescent="0.35"/>
    <row r="165" s="11" customFormat="1" x14ac:dyDescent="0.35"/>
    <row r="166" s="11" customFormat="1" x14ac:dyDescent="0.35"/>
    <row r="167" s="11" customFormat="1" x14ac:dyDescent="0.35"/>
    <row r="168" s="11" customFormat="1" x14ac:dyDescent="0.35"/>
    <row r="169" s="11" customFormat="1" x14ac:dyDescent="0.35"/>
    <row r="170" s="11" customFormat="1" x14ac:dyDescent="0.35"/>
    <row r="171" s="11" customFormat="1" x14ac:dyDescent="0.35"/>
    <row r="172" s="11" customFormat="1" x14ac:dyDescent="0.35"/>
    <row r="173" s="11" customFormat="1" x14ac:dyDescent="0.35"/>
    <row r="174" s="11" customFormat="1" x14ac:dyDescent="0.35"/>
    <row r="175" s="11" customFormat="1" x14ac:dyDescent="0.35"/>
    <row r="176" s="11" customFormat="1" x14ac:dyDescent="0.35"/>
    <row r="177" s="11" customFormat="1" x14ac:dyDescent="0.35"/>
    <row r="178" s="11" customFormat="1" x14ac:dyDescent="0.35"/>
    <row r="179" s="11" customFormat="1" x14ac:dyDescent="0.35"/>
  </sheetData>
  <sheetProtection algorithmName="SHA-512" hashValue="CD4NMrj5MeGWD214BlvsUjGWzQiVmbbKv5dDquHspTTjqXjf7gUkQ+T/zTwxwoWzmTAfK8MJYqlHlqvbgDeD4A==" saltValue="v4IO2IM8aG2Hmwg/T3DTMQ==" spinCount="100000" sheet="1" formatColumns="0" formatRows="0"/>
  <protectedRanges>
    <protectedRange sqref="K6" name="Range1"/>
    <protectedRange sqref="F10 F13 E14 D24:D25 G22" name="Range2"/>
  </protectedRanges>
  <mergeCells count="10">
    <mergeCell ref="G2:K2"/>
    <mergeCell ref="G3:K3"/>
    <mergeCell ref="I4:K4"/>
    <mergeCell ref="B16:K16"/>
    <mergeCell ref="B5:K5"/>
    <mergeCell ref="D6:G6"/>
    <mergeCell ref="B10:E10"/>
    <mergeCell ref="B11:E11"/>
    <mergeCell ref="B12:E12"/>
    <mergeCell ref="B13:E13"/>
  </mergeCells>
  <dataValidations count="2">
    <dataValidation type="list" allowBlank="1" showInputMessage="1" showErrorMessage="1" sqref="E14">
      <formula1>$O$12:$O$15</formula1>
    </dataValidation>
    <dataValidation type="list" allowBlank="1" showInputMessage="1" showErrorMessage="1" sqref="K6">
      <formula1>"Metric, Imperial(US)"</formula1>
    </dataValidation>
  </dataValidations>
  <hyperlinks>
    <hyperlink ref="H6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Ash Calculator Metric</vt:lpstr>
    </vt:vector>
  </TitlesOfParts>
  <Company>KUHN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CRAKER</dc:creator>
  <cp:lastModifiedBy>Becky Holzapfel</cp:lastModifiedBy>
  <dcterms:created xsi:type="dcterms:W3CDTF">2018-12-31T17:46:30Z</dcterms:created>
  <dcterms:modified xsi:type="dcterms:W3CDTF">2019-06-11T15:19:46Z</dcterms:modified>
</cp:coreProperties>
</file>